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ckova\Desktop\Plocha\Výroční zprávy\2024\tiskovka\"/>
    </mc:Choice>
  </mc:AlternateContent>
  <xr:revisionPtr revIDLastSave="0" documentId="13_ncr:1_{474B9ADE-8ED1-48AA-9A0C-E1AF0D217409}" xr6:coauthVersionLast="47" xr6:coauthVersionMax="47" xr10:uidLastSave="{00000000-0000-0000-0000-000000000000}"/>
  <bookViews>
    <workbookView xWindow="-120" yWindow="-120" windowWidth="29040" windowHeight="15840" xr2:uid="{CD738094-201B-4820-A6B0-9B1081327B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58" i="1"/>
  <c r="F63" i="1"/>
  <c r="F27" i="1"/>
  <c r="F36" i="1"/>
  <c r="F32" i="1"/>
  <c r="E9" i="1"/>
  <c r="E18" i="1"/>
  <c r="E72" i="1"/>
  <c r="E63" i="1"/>
  <c r="E54" i="1"/>
  <c r="E45" i="1"/>
  <c r="F45" i="1"/>
  <c r="F54" i="1"/>
  <c r="F33" i="1"/>
  <c r="F31" i="1"/>
  <c r="F34" i="1"/>
  <c r="C71" i="1"/>
  <c r="E69" i="1"/>
  <c r="F71" i="1"/>
  <c r="C62" i="1"/>
  <c r="C61" i="1"/>
  <c r="C63" i="1"/>
  <c r="E60" i="1"/>
  <c r="E59" i="1"/>
  <c r="E27" i="1" l="1"/>
  <c r="D18" i="1"/>
  <c r="E71" i="1"/>
  <c r="F70" i="1"/>
  <c r="E70" i="1"/>
  <c r="D70" i="1"/>
  <c r="C70" i="1"/>
  <c r="B70" i="1"/>
  <c r="F69" i="1"/>
  <c r="F68" i="1"/>
  <c r="E68" i="1"/>
  <c r="D68" i="1"/>
  <c r="C68" i="1"/>
  <c r="B68" i="1"/>
  <c r="F67" i="1"/>
  <c r="E67" i="1"/>
  <c r="D67" i="1"/>
  <c r="C67" i="1"/>
  <c r="B67" i="1"/>
  <c r="E62" i="1"/>
  <c r="F61" i="1"/>
  <c r="E61" i="1"/>
  <c r="D61" i="1"/>
  <c r="B61" i="1"/>
  <c r="F60" i="1"/>
  <c r="F59" i="1"/>
  <c r="D59" i="1"/>
  <c r="C59" i="1"/>
  <c r="B59" i="1"/>
  <c r="E58" i="1"/>
  <c r="D58" i="1"/>
  <c r="D63" i="1" s="1"/>
  <c r="C58" i="1"/>
  <c r="B58" i="1"/>
  <c r="D54" i="1"/>
  <c r="C54" i="1"/>
  <c r="B54" i="1"/>
  <c r="D71" i="1"/>
  <c r="C45" i="1"/>
  <c r="B45" i="1"/>
  <c r="E36" i="1"/>
  <c r="C36" i="1"/>
  <c r="B36" i="1"/>
  <c r="D27" i="1"/>
  <c r="C27" i="1"/>
  <c r="B27" i="1"/>
  <c r="F18" i="1"/>
  <c r="F72" i="1" s="1"/>
  <c r="C18" i="1"/>
  <c r="B18" i="1"/>
  <c r="D62" i="1"/>
  <c r="F9" i="1"/>
  <c r="D9" i="1"/>
  <c r="C9" i="1"/>
  <c r="B9" i="1"/>
  <c r="C72" i="1" l="1"/>
  <c r="D72" i="1"/>
  <c r="B63" i="1"/>
  <c r="B72" i="1"/>
  <c r="D36" i="1"/>
  <c r="D45" i="1"/>
</calcChain>
</file>

<file path=xl/sharedStrings.xml><?xml version="1.0" encoding="utf-8"?>
<sst xmlns="http://schemas.openxmlformats.org/spreadsheetml/2006/main" count="121" uniqueCount="22">
  <si>
    <t>2019/2020</t>
  </si>
  <si>
    <t>2020/2021</t>
  </si>
  <si>
    <t>2021/2022</t>
  </si>
  <si>
    <t>2022/2023</t>
  </si>
  <si>
    <t>Opera + MFJB</t>
  </si>
  <si>
    <t>Balet + Dance Brno</t>
  </si>
  <si>
    <t xml:space="preserve">Balet NdB 2 </t>
  </si>
  <si>
    <t xml:space="preserve"> -</t>
  </si>
  <si>
    <t>Činohra</t>
  </si>
  <si>
    <t>Celkem</t>
  </si>
  <si>
    <t>Vývoj počtu diváků na domácích scénách</t>
  </si>
  <si>
    <t>Vývoj počtu diváků cekem včetně zájezdů</t>
  </si>
  <si>
    <t xml:space="preserve">Vývoj návštěvnosti </t>
  </si>
  <si>
    <t>Průměr</t>
  </si>
  <si>
    <t>Kapacita sálů na domácích scénách</t>
  </si>
  <si>
    <t xml:space="preserve"> Vývoj tržeb ze vstupného na domácích scénách</t>
  </si>
  <si>
    <t>Vývoj návštěvnosti souborů na domácích scénách</t>
  </si>
  <si>
    <t>Průměrná cena vstupenky na domácích scénách</t>
  </si>
  <si>
    <t>CELKOVÉ OBCHODNÍ VÝSLEDKY NDB ZA SEZONY 2019/2020 AŽ 2023/2024</t>
  </si>
  <si>
    <t>2023/2024</t>
  </si>
  <si>
    <t>DSB + DSB+</t>
  </si>
  <si>
    <t>Vývoj počtu představení včetně zájezdů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</si>
</sst>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;[Red]#,##0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shrinkToFit="1"/>
    </xf>
    <xf numFmtId="0" fontId="5" fillId="0" borderId="9" xfId="0" applyFont="1" applyBorder="1" applyAlignment="1">
      <alignment shrinkToFit="1"/>
    </xf>
    <xf numFmtId="3" fontId="5" fillId="0" borderId="10" xfId="0" applyNumberFormat="1" applyFont="1" applyBorder="1" applyAlignment="1">
      <alignment horizontal="right" vertical="center" shrinkToFit="1"/>
    </xf>
    <xf numFmtId="164" fontId="5" fillId="0" borderId="10" xfId="1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0" fontId="5" fillId="0" borderId="0" xfId="0" applyNumberFormat="1" applyFont="1" applyAlignment="1">
      <alignment vertical="center" shrinkToFit="1"/>
    </xf>
    <xf numFmtId="10" fontId="5" fillId="0" borderId="0" xfId="0" applyNumberFormat="1" applyFont="1" applyAlignment="1">
      <alignment horizontal="right" vertical="center" shrinkToFit="1"/>
    </xf>
    <xf numFmtId="10" fontId="5" fillId="0" borderId="9" xfId="0" applyNumberFormat="1" applyFont="1" applyBorder="1" applyAlignment="1">
      <alignment horizontal="right" vertical="center" shrinkToFit="1"/>
    </xf>
    <xf numFmtId="10" fontId="5" fillId="0" borderId="10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shrinkToFit="1"/>
    </xf>
    <xf numFmtId="0" fontId="0" fillId="0" borderId="0" xfId="0" applyAlignment="1">
      <alignment shrinkToFit="1"/>
    </xf>
    <xf numFmtId="0" fontId="0" fillId="0" borderId="9" xfId="0" applyBorder="1" applyAlignment="1">
      <alignment shrinkToFit="1"/>
    </xf>
    <xf numFmtId="0" fontId="5" fillId="0" borderId="12" xfId="0" applyFont="1" applyBorder="1" applyAlignment="1">
      <alignment shrinkToFit="1"/>
    </xf>
    <xf numFmtId="3" fontId="4" fillId="2" borderId="10" xfId="0" applyNumberFormat="1" applyFont="1" applyFill="1" applyBorder="1" applyAlignment="1">
      <alignment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4" fillId="0" borderId="10" xfId="0" applyFont="1" applyBorder="1" applyAlignment="1">
      <alignment horizontal="right" vertical="center" shrinkToFit="1"/>
    </xf>
    <xf numFmtId="8" fontId="5" fillId="0" borderId="10" xfId="0" applyNumberFormat="1" applyFont="1" applyBorder="1" applyAlignment="1">
      <alignment horizontal="right" vertical="center" shrinkToFit="1"/>
    </xf>
    <xf numFmtId="0" fontId="4" fillId="2" borderId="10" xfId="0" applyFont="1" applyFill="1" applyBorder="1" applyAlignment="1">
      <alignment vertical="center" shrinkToFit="1"/>
    </xf>
    <xf numFmtId="6" fontId="4" fillId="2" borderId="10" xfId="0" applyNumberFormat="1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10" fontId="5" fillId="0" borderId="10" xfId="2" applyNumberFormat="1" applyFont="1" applyFill="1" applyBorder="1" applyAlignment="1">
      <alignment horizontal="right" vertical="center" shrinkToFit="1"/>
    </xf>
    <xf numFmtId="10" fontId="4" fillId="2" borderId="10" xfId="0" applyNumberFormat="1" applyFont="1" applyFill="1" applyBorder="1" applyAlignment="1">
      <alignment horizontal="right" vertical="center" shrinkToFit="1"/>
    </xf>
    <xf numFmtId="165" fontId="5" fillId="0" borderId="10" xfId="0" applyNumberFormat="1" applyFont="1" applyBorder="1" applyAlignment="1">
      <alignment horizontal="right" vertical="center" shrinkToFit="1"/>
    </xf>
    <xf numFmtId="165" fontId="4" fillId="2" borderId="10" xfId="1" applyNumberFormat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shrinkToFit="1"/>
    </xf>
    <xf numFmtId="0" fontId="4" fillId="0" borderId="11" xfId="0" applyFont="1" applyBorder="1" applyAlignment="1">
      <alignment vertical="center" shrinkToFit="1"/>
    </xf>
    <xf numFmtId="10" fontId="5" fillId="0" borderId="10" xfId="0" applyNumberFormat="1" applyFont="1" applyBorder="1" applyAlignment="1">
      <alignment vertical="center" shrinkToFit="1"/>
    </xf>
    <xf numFmtId="3" fontId="5" fillId="0" borderId="10" xfId="0" applyNumberFormat="1" applyFont="1" applyBorder="1" applyAlignment="1">
      <alignment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left" vertical="center" shrinkToFit="1"/>
    </xf>
    <xf numFmtId="0" fontId="3" fillId="3" borderId="13" xfId="0" applyFont="1" applyFill="1" applyBorder="1" applyAlignment="1">
      <alignment horizontal="left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801F-A65B-4445-BFF0-E6D7CD016B3D}">
  <sheetPr>
    <pageSetUpPr fitToPage="1"/>
  </sheetPr>
  <dimension ref="A1:F72"/>
  <sheetViews>
    <sheetView tabSelected="1" zoomScaleNormal="100" workbookViewId="0">
      <selection activeCell="F63" sqref="F63"/>
    </sheetView>
  </sheetViews>
  <sheetFormatPr defaultRowHeight="15" x14ac:dyDescent="0.25"/>
  <cols>
    <col min="1" max="1" width="27.140625" customWidth="1"/>
    <col min="2" max="2" width="22.5703125" customWidth="1"/>
    <col min="3" max="3" width="22.85546875" customWidth="1"/>
    <col min="4" max="4" width="25" customWidth="1"/>
    <col min="5" max="5" width="23" customWidth="1"/>
    <col min="6" max="6" width="32.140625" customWidth="1"/>
  </cols>
  <sheetData>
    <row r="1" spans="1:6" ht="23.25" x14ac:dyDescent="0.25">
      <c r="A1" s="43" t="s">
        <v>18</v>
      </c>
      <c r="B1" s="44"/>
      <c r="C1" s="44"/>
      <c r="D1" s="44"/>
      <c r="E1" s="44"/>
      <c r="F1" s="45"/>
    </row>
    <row r="2" spans="1:6" ht="15.75" x14ac:dyDescent="0.25">
      <c r="A2" s="37" t="s">
        <v>21</v>
      </c>
      <c r="B2" s="38"/>
      <c r="C2" s="38"/>
      <c r="D2" s="38"/>
      <c r="E2" s="38"/>
      <c r="F2" s="39"/>
    </row>
    <row r="3" spans="1:6" x14ac:dyDescent="0.25">
      <c r="A3" s="31"/>
      <c r="B3" s="24" t="s">
        <v>0</v>
      </c>
      <c r="C3" s="24" t="s">
        <v>1</v>
      </c>
      <c r="D3" s="24" t="s">
        <v>2</v>
      </c>
      <c r="E3" s="24" t="s">
        <v>3</v>
      </c>
      <c r="F3" s="25" t="s">
        <v>19</v>
      </c>
    </row>
    <row r="4" spans="1:6" x14ac:dyDescent="0.25">
      <c r="A4" s="6" t="s">
        <v>4</v>
      </c>
      <c r="B4" s="17">
        <v>114</v>
      </c>
      <c r="C4" s="3">
        <v>42</v>
      </c>
      <c r="D4" s="3">
        <v>121</v>
      </c>
      <c r="E4" s="3">
        <v>146</v>
      </c>
      <c r="F4" s="3">
        <v>144</v>
      </c>
    </row>
    <row r="5" spans="1:6" x14ac:dyDescent="0.25">
      <c r="A5" s="6" t="s">
        <v>5</v>
      </c>
      <c r="B5" s="17">
        <v>55</v>
      </c>
      <c r="C5" s="3">
        <v>29</v>
      </c>
      <c r="D5" s="3">
        <v>83</v>
      </c>
      <c r="E5" s="3">
        <v>90</v>
      </c>
      <c r="F5" s="3">
        <v>99</v>
      </c>
    </row>
    <row r="6" spans="1:6" x14ac:dyDescent="0.25">
      <c r="A6" s="6" t="s">
        <v>6</v>
      </c>
      <c r="B6" s="17" t="s">
        <v>7</v>
      </c>
      <c r="C6" s="17" t="s">
        <v>7</v>
      </c>
      <c r="D6" s="17" t="s">
        <v>7</v>
      </c>
      <c r="E6" s="17">
        <v>22</v>
      </c>
      <c r="F6" s="3">
        <v>33</v>
      </c>
    </row>
    <row r="7" spans="1:6" x14ac:dyDescent="0.25">
      <c r="A7" s="6" t="s">
        <v>8</v>
      </c>
      <c r="B7" s="17">
        <v>235</v>
      </c>
      <c r="C7" s="3">
        <v>74</v>
      </c>
      <c r="D7" s="3">
        <v>352</v>
      </c>
      <c r="E7" s="3">
        <v>383</v>
      </c>
      <c r="F7" s="3">
        <v>384</v>
      </c>
    </row>
    <row r="8" spans="1:6" x14ac:dyDescent="0.25">
      <c r="A8" s="6" t="s">
        <v>20</v>
      </c>
      <c r="B8" s="18">
        <v>0</v>
      </c>
      <c r="C8" s="33">
        <v>36</v>
      </c>
      <c r="D8" s="3">
        <v>60</v>
      </c>
      <c r="E8" s="3">
        <v>73</v>
      </c>
      <c r="F8" s="3">
        <v>81</v>
      </c>
    </row>
    <row r="9" spans="1:6" x14ac:dyDescent="0.25">
      <c r="A9" s="21" t="s">
        <v>9</v>
      </c>
      <c r="B9" s="34">
        <f t="shared" ref="B9:D9" si="0">B4+B5+B7+B8</f>
        <v>404</v>
      </c>
      <c r="C9" s="34">
        <f t="shared" si="0"/>
        <v>181</v>
      </c>
      <c r="D9" s="34">
        <f t="shared" si="0"/>
        <v>616</v>
      </c>
      <c r="E9" s="34">
        <f>E4+E5+E7+E8+E6</f>
        <v>714</v>
      </c>
      <c r="F9" s="34">
        <f>F4+F5+F7+F8+F6</f>
        <v>741</v>
      </c>
    </row>
    <row r="10" spans="1:6" ht="9" customHeight="1" x14ac:dyDescent="0.25">
      <c r="A10" s="36"/>
      <c r="B10" s="30"/>
      <c r="C10" s="30"/>
      <c r="D10" s="30"/>
      <c r="E10" s="1"/>
      <c r="F10" s="2"/>
    </row>
    <row r="11" spans="1:6" ht="15.75" x14ac:dyDescent="0.25">
      <c r="A11" s="37" t="s">
        <v>10</v>
      </c>
      <c r="B11" s="38"/>
      <c r="C11" s="38"/>
      <c r="D11" s="38"/>
      <c r="E11" s="38"/>
      <c r="F11" s="39"/>
    </row>
    <row r="12" spans="1:6" x14ac:dyDescent="0.25">
      <c r="A12" s="23"/>
      <c r="B12" s="24" t="s">
        <v>0</v>
      </c>
      <c r="C12" s="24" t="s">
        <v>1</v>
      </c>
      <c r="D12" s="24" t="s">
        <v>2</v>
      </c>
      <c r="E12" s="25" t="s">
        <v>3</v>
      </c>
      <c r="F12" s="25" t="s">
        <v>19</v>
      </c>
    </row>
    <row r="13" spans="1:6" x14ac:dyDescent="0.25">
      <c r="A13" s="6" t="s">
        <v>4</v>
      </c>
      <c r="B13" s="3">
        <v>43096</v>
      </c>
      <c r="C13" s="3">
        <v>11342</v>
      </c>
      <c r="D13" s="3">
        <v>45345</v>
      </c>
      <c r="E13" s="3">
        <v>67285</v>
      </c>
      <c r="F13" s="3">
        <v>59387</v>
      </c>
    </row>
    <row r="14" spans="1:6" x14ac:dyDescent="0.25">
      <c r="A14" s="6" t="s">
        <v>5</v>
      </c>
      <c r="B14" s="3">
        <v>36235</v>
      </c>
      <c r="C14" s="3">
        <v>7758</v>
      </c>
      <c r="D14" s="3">
        <v>41158</v>
      </c>
      <c r="E14" s="3">
        <v>54207</v>
      </c>
      <c r="F14" s="3">
        <v>54088</v>
      </c>
    </row>
    <row r="15" spans="1:6" x14ac:dyDescent="0.25">
      <c r="A15" s="6" t="s">
        <v>6</v>
      </c>
      <c r="B15" s="17" t="s">
        <v>7</v>
      </c>
      <c r="C15" s="17" t="s">
        <v>7</v>
      </c>
      <c r="D15" s="17" t="s">
        <v>7</v>
      </c>
      <c r="E15" s="17">
        <v>3434</v>
      </c>
      <c r="F15" s="3">
        <v>3414</v>
      </c>
    </row>
    <row r="16" spans="1:6" x14ac:dyDescent="0.25">
      <c r="A16" s="6" t="s">
        <v>8</v>
      </c>
      <c r="B16" s="4">
        <v>68935</v>
      </c>
      <c r="C16" s="3">
        <v>14985</v>
      </c>
      <c r="D16" s="3">
        <v>73403</v>
      </c>
      <c r="E16" s="3">
        <v>96872</v>
      </c>
      <c r="F16" s="3">
        <v>113559</v>
      </c>
    </row>
    <row r="17" spans="1:6" x14ac:dyDescent="0.25">
      <c r="A17" s="6" t="s">
        <v>20</v>
      </c>
      <c r="B17" s="4">
        <v>0</v>
      </c>
      <c r="C17" s="3">
        <v>2395</v>
      </c>
      <c r="D17" s="3">
        <v>6825</v>
      </c>
      <c r="E17" s="3">
        <v>8544</v>
      </c>
      <c r="F17" s="3">
        <v>12823</v>
      </c>
    </row>
    <row r="18" spans="1:6" x14ac:dyDescent="0.25">
      <c r="A18" s="21" t="s">
        <v>9</v>
      </c>
      <c r="B18" s="34">
        <f t="shared" ref="B18:D18" si="1">B13+B14+B16+B17</f>
        <v>148266</v>
      </c>
      <c r="C18" s="34">
        <f t="shared" si="1"/>
        <v>36480</v>
      </c>
      <c r="D18" s="34">
        <f>D13+D14+D16+D17</f>
        <v>166731</v>
      </c>
      <c r="E18" s="34">
        <f>E13+E14+E16+E17+E15</f>
        <v>230342</v>
      </c>
      <c r="F18" s="34">
        <f>F13+F14+F16+F17+F15</f>
        <v>243271</v>
      </c>
    </row>
    <row r="19" spans="1:6" ht="8.25" customHeight="1" x14ac:dyDescent="0.25">
      <c r="A19" s="7"/>
      <c r="B19" s="5"/>
      <c r="C19" s="5"/>
      <c r="D19" s="5"/>
      <c r="E19" s="5"/>
      <c r="F19" s="35"/>
    </row>
    <row r="20" spans="1:6" ht="15.75" x14ac:dyDescent="0.25">
      <c r="A20" s="37" t="s">
        <v>11</v>
      </c>
      <c r="B20" s="38"/>
      <c r="C20" s="38"/>
      <c r="D20" s="38"/>
      <c r="E20" s="38"/>
      <c r="F20" s="39"/>
    </row>
    <row r="21" spans="1:6" x14ac:dyDescent="0.25">
      <c r="A21" s="23"/>
      <c r="B21" s="24" t="s">
        <v>0</v>
      </c>
      <c r="C21" s="24" t="s">
        <v>1</v>
      </c>
      <c r="D21" s="24" t="s">
        <v>2</v>
      </c>
      <c r="E21" s="24" t="s">
        <v>3</v>
      </c>
      <c r="F21" s="25" t="s">
        <v>19</v>
      </c>
    </row>
    <row r="22" spans="1:6" x14ac:dyDescent="0.25">
      <c r="A22" s="6" t="s">
        <v>4</v>
      </c>
      <c r="B22" s="3">
        <v>45096</v>
      </c>
      <c r="C22" s="3">
        <v>12686</v>
      </c>
      <c r="D22" s="3">
        <v>52805</v>
      </c>
      <c r="E22" s="3">
        <v>79520</v>
      </c>
      <c r="F22" s="3">
        <v>69460</v>
      </c>
    </row>
    <row r="23" spans="1:6" x14ac:dyDescent="0.25">
      <c r="A23" s="6" t="s">
        <v>5</v>
      </c>
      <c r="B23" s="3">
        <v>46396</v>
      </c>
      <c r="C23" s="3">
        <v>7845</v>
      </c>
      <c r="D23" s="3">
        <v>46172</v>
      </c>
      <c r="E23" s="3">
        <v>59241</v>
      </c>
      <c r="F23" s="3">
        <v>57478</v>
      </c>
    </row>
    <row r="24" spans="1:6" x14ac:dyDescent="0.25">
      <c r="A24" s="6" t="s">
        <v>6</v>
      </c>
      <c r="B24" s="17" t="s">
        <v>7</v>
      </c>
      <c r="C24" s="17" t="s">
        <v>7</v>
      </c>
      <c r="D24" s="17" t="s">
        <v>7</v>
      </c>
      <c r="E24" s="3">
        <v>5260</v>
      </c>
      <c r="F24" s="3">
        <v>9417</v>
      </c>
    </row>
    <row r="25" spans="1:6" x14ac:dyDescent="0.25">
      <c r="A25" s="6" t="s">
        <v>8</v>
      </c>
      <c r="B25" s="3">
        <v>68935</v>
      </c>
      <c r="C25" s="3">
        <v>15150</v>
      </c>
      <c r="D25" s="3">
        <v>74892</v>
      </c>
      <c r="E25" s="3">
        <v>98741</v>
      </c>
      <c r="F25" s="3">
        <v>114336</v>
      </c>
    </row>
    <row r="26" spans="1:6" x14ac:dyDescent="0.25">
      <c r="A26" s="6" t="s">
        <v>20</v>
      </c>
      <c r="B26" s="33">
        <v>0</v>
      </c>
      <c r="C26" s="3">
        <v>2395</v>
      </c>
      <c r="D26" s="3">
        <v>6825</v>
      </c>
      <c r="E26" s="3">
        <v>8544</v>
      </c>
      <c r="F26" s="3">
        <v>12823</v>
      </c>
    </row>
    <row r="27" spans="1:6" x14ac:dyDescent="0.25">
      <c r="A27" s="21" t="s">
        <v>9</v>
      </c>
      <c r="B27" s="34">
        <f t="shared" ref="B27:D27" si="2">B22+B23+B25+B26</f>
        <v>160427</v>
      </c>
      <c r="C27" s="34">
        <f t="shared" si="2"/>
        <v>38076</v>
      </c>
      <c r="D27" s="34">
        <f t="shared" si="2"/>
        <v>180694</v>
      </c>
      <c r="E27" s="34">
        <f>E22+E23+E25+E26+E24</f>
        <v>251306</v>
      </c>
      <c r="F27" s="34">
        <f>F22+F23+F25+F26+F24</f>
        <v>263514</v>
      </c>
    </row>
    <row r="28" spans="1:6" ht="9" customHeight="1" x14ac:dyDescent="0.25">
      <c r="A28" s="7"/>
      <c r="B28" s="8"/>
      <c r="C28" s="8"/>
      <c r="D28" s="9"/>
      <c r="E28" s="9"/>
      <c r="F28" s="10"/>
    </row>
    <row r="29" spans="1:6" ht="15.75" x14ac:dyDescent="0.25">
      <c r="A29" s="37" t="s">
        <v>12</v>
      </c>
      <c r="B29" s="38"/>
      <c r="C29" s="38"/>
      <c r="D29" s="38"/>
      <c r="E29" s="38"/>
      <c r="F29" s="39"/>
    </row>
    <row r="30" spans="1:6" x14ac:dyDescent="0.25">
      <c r="A30" s="31"/>
      <c r="B30" s="24" t="s">
        <v>0</v>
      </c>
      <c r="C30" s="24" t="s">
        <v>1</v>
      </c>
      <c r="D30" s="24" t="s">
        <v>2</v>
      </c>
      <c r="E30" s="24" t="s">
        <v>3</v>
      </c>
      <c r="F30" s="25" t="s">
        <v>19</v>
      </c>
    </row>
    <row r="31" spans="1:6" x14ac:dyDescent="0.25">
      <c r="A31" s="6" t="s">
        <v>4</v>
      </c>
      <c r="B31" s="11">
        <v>0.60760207534401078</v>
      </c>
      <c r="C31" s="11">
        <v>0.58006401463191581</v>
      </c>
      <c r="D31" s="11">
        <v>0.58121360879662753</v>
      </c>
      <c r="E31" s="11">
        <v>0.70036374525501799</v>
      </c>
      <c r="F31" s="11">
        <f>F22/100403</f>
        <v>0.69181199764947265</v>
      </c>
    </row>
    <row r="32" spans="1:6" x14ac:dyDescent="0.25">
      <c r="A32" s="6" t="s">
        <v>5</v>
      </c>
      <c r="B32" s="11">
        <v>0.88847184986595173</v>
      </c>
      <c r="C32" s="11">
        <v>0.53962030540652084</v>
      </c>
      <c r="D32" s="11">
        <v>0.75508602080198861</v>
      </c>
      <c r="E32" s="11">
        <v>0.79304159248202832</v>
      </c>
      <c r="F32" s="11">
        <f>F23/75509</f>
        <v>0.76120727330516891</v>
      </c>
    </row>
    <row r="33" spans="1:6" x14ac:dyDescent="0.25">
      <c r="A33" s="6" t="s">
        <v>6</v>
      </c>
      <c r="B33" s="17" t="s">
        <v>7</v>
      </c>
      <c r="C33" s="17" t="s">
        <v>7</v>
      </c>
      <c r="D33" s="17" t="s">
        <v>7</v>
      </c>
      <c r="E33" s="11">
        <v>0.91669571279191353</v>
      </c>
      <c r="F33" s="11">
        <f>F24/10202</f>
        <v>0.92305430307782788</v>
      </c>
    </row>
    <row r="34" spans="1:6" x14ac:dyDescent="0.25">
      <c r="A34" s="6" t="s">
        <v>8</v>
      </c>
      <c r="B34" s="11">
        <v>0.78491317961855966</v>
      </c>
      <c r="C34" s="11">
        <v>0.7242566210918826</v>
      </c>
      <c r="D34" s="11">
        <v>0.66841001383372756</v>
      </c>
      <c r="E34" s="11">
        <v>0.69529060515160479</v>
      </c>
      <c r="F34" s="11">
        <f>F25/146917</f>
        <v>0.77823533015239899</v>
      </c>
    </row>
    <row r="35" spans="1:6" x14ac:dyDescent="0.25">
      <c r="A35" s="6" t="s">
        <v>20</v>
      </c>
      <c r="B35" s="32">
        <v>0</v>
      </c>
      <c r="C35" s="11">
        <v>0.50816889454699765</v>
      </c>
      <c r="D35" s="11">
        <v>0.7548108825481088</v>
      </c>
      <c r="E35" s="11">
        <v>0.70810542018896072</v>
      </c>
      <c r="F35" s="11">
        <v>0.83950000000000002</v>
      </c>
    </row>
    <row r="36" spans="1:6" x14ac:dyDescent="0.25">
      <c r="A36" s="21" t="s">
        <v>13</v>
      </c>
      <c r="B36" s="27">
        <f>AVERAGE(B31:B35)</f>
        <v>0.57024677620713049</v>
      </c>
      <c r="C36" s="27">
        <f t="shared" ref="C36:D36" si="3">AVERAGE(C31:C35)</f>
        <v>0.58802745891932917</v>
      </c>
      <c r="D36" s="27">
        <f t="shared" si="3"/>
        <v>0.68988013149511318</v>
      </c>
      <c r="E36" s="27">
        <f>AVERAGE(E31:E35)</f>
        <v>0.76269941517390505</v>
      </c>
      <c r="F36" s="27">
        <f>AVERAGE(F31:F35)</f>
        <v>0.7987617808369738</v>
      </c>
    </row>
    <row r="37" spans="1:6" ht="12" customHeight="1" x14ac:dyDescent="0.25">
      <c r="A37" s="12"/>
      <c r="B37" s="13"/>
      <c r="C37" s="13"/>
      <c r="D37" s="13"/>
      <c r="E37" s="13"/>
      <c r="F37" s="14"/>
    </row>
    <row r="38" spans="1:6" ht="15.75" x14ac:dyDescent="0.25">
      <c r="A38" s="37" t="s">
        <v>14</v>
      </c>
      <c r="B38" s="38"/>
      <c r="C38" s="38"/>
      <c r="D38" s="38"/>
      <c r="E38" s="38"/>
      <c r="F38" s="39"/>
    </row>
    <row r="39" spans="1:6" x14ac:dyDescent="0.25">
      <c r="A39" s="15"/>
      <c r="B39" s="24" t="s">
        <v>0</v>
      </c>
      <c r="C39" s="24" t="s">
        <v>1</v>
      </c>
      <c r="D39" s="24" t="s">
        <v>2</v>
      </c>
      <c r="E39" s="24" t="s">
        <v>3</v>
      </c>
      <c r="F39" s="25" t="s">
        <v>19</v>
      </c>
    </row>
    <row r="40" spans="1:6" x14ac:dyDescent="0.25">
      <c r="A40" s="6" t="s">
        <v>4</v>
      </c>
      <c r="B40" s="3">
        <v>68928</v>
      </c>
      <c r="C40" s="3">
        <v>20526</v>
      </c>
      <c r="D40" s="3">
        <v>83393</v>
      </c>
      <c r="E40" s="3">
        <v>101306</v>
      </c>
      <c r="F40" s="3">
        <v>90330</v>
      </c>
    </row>
    <row r="41" spans="1:6" x14ac:dyDescent="0.25">
      <c r="A41" s="6" t="s">
        <v>5</v>
      </c>
      <c r="B41" s="3">
        <v>42059</v>
      </c>
      <c r="C41" s="3">
        <v>14451</v>
      </c>
      <c r="D41" s="3">
        <v>56134</v>
      </c>
      <c r="E41" s="3">
        <v>69667</v>
      </c>
      <c r="F41" s="3">
        <v>72119</v>
      </c>
    </row>
    <row r="42" spans="1:6" x14ac:dyDescent="0.25">
      <c r="A42" s="6" t="s">
        <v>6</v>
      </c>
      <c r="B42" s="17" t="s">
        <v>7</v>
      </c>
      <c r="C42" s="17" t="s">
        <v>7</v>
      </c>
      <c r="D42" s="17" t="s">
        <v>7</v>
      </c>
      <c r="E42" s="3">
        <v>3912</v>
      </c>
      <c r="F42" s="3">
        <v>4199</v>
      </c>
    </row>
    <row r="43" spans="1:6" x14ac:dyDescent="0.25">
      <c r="A43" s="6" t="s">
        <v>8</v>
      </c>
      <c r="B43" s="3">
        <v>87825</v>
      </c>
      <c r="C43" s="3">
        <v>20753</v>
      </c>
      <c r="D43" s="3">
        <v>110556</v>
      </c>
      <c r="E43" s="3">
        <v>140145</v>
      </c>
      <c r="F43" s="3">
        <v>146140</v>
      </c>
    </row>
    <row r="44" spans="1:6" x14ac:dyDescent="0.25">
      <c r="A44" s="6" t="s">
        <v>20</v>
      </c>
      <c r="B44" s="3">
        <v>0</v>
      </c>
      <c r="C44" s="3">
        <v>4713</v>
      </c>
      <c r="D44" s="3">
        <v>9042</v>
      </c>
      <c r="E44" s="3">
        <v>12066</v>
      </c>
      <c r="F44" s="3">
        <v>15274</v>
      </c>
    </row>
    <row r="45" spans="1:6" x14ac:dyDescent="0.25">
      <c r="A45" s="21" t="s">
        <v>9</v>
      </c>
      <c r="B45" s="16">
        <f t="shared" ref="B45:D45" si="4">B40+B41+B43+B44</f>
        <v>198812</v>
      </c>
      <c r="C45" s="16">
        <f t="shared" si="4"/>
        <v>60443</v>
      </c>
      <c r="D45" s="16">
        <f t="shared" si="4"/>
        <v>259125</v>
      </c>
      <c r="E45" s="16">
        <f>E40+E41+E43+E44+E42</f>
        <v>327096</v>
      </c>
      <c r="F45" s="16">
        <f>F40+F41+F43+F44+F42</f>
        <v>328062</v>
      </c>
    </row>
    <row r="46" spans="1:6" ht="9.75" customHeight="1" x14ac:dyDescent="0.25">
      <c r="A46" s="7"/>
      <c r="B46" s="1"/>
      <c r="C46" s="1"/>
      <c r="D46" s="1"/>
      <c r="E46" s="30"/>
      <c r="F46" s="2"/>
    </row>
    <row r="47" spans="1:6" ht="15.75" x14ac:dyDescent="0.25">
      <c r="A47" s="37" t="s">
        <v>15</v>
      </c>
      <c r="B47" s="38"/>
      <c r="C47" s="38"/>
      <c r="D47" s="38"/>
      <c r="E47" s="38"/>
      <c r="F47" s="39"/>
    </row>
    <row r="48" spans="1:6" x14ac:dyDescent="0.25">
      <c r="A48" s="23"/>
      <c r="B48" s="24" t="s">
        <v>0</v>
      </c>
      <c r="C48" s="24" t="s">
        <v>1</v>
      </c>
      <c r="D48" s="24" t="s">
        <v>2</v>
      </c>
      <c r="E48" s="24" t="s">
        <v>3</v>
      </c>
      <c r="F48" s="25" t="s">
        <v>19</v>
      </c>
    </row>
    <row r="49" spans="1:6" x14ac:dyDescent="0.25">
      <c r="A49" s="6" t="s">
        <v>4</v>
      </c>
      <c r="B49" s="28">
        <v>12930857.18</v>
      </c>
      <c r="C49" s="28">
        <v>3573111.84</v>
      </c>
      <c r="D49" s="28">
        <v>18428635.359999999</v>
      </c>
      <c r="E49" s="28">
        <v>29709005.260000002</v>
      </c>
      <c r="F49" s="28">
        <v>25876869</v>
      </c>
    </row>
    <row r="50" spans="1:6" x14ac:dyDescent="0.25">
      <c r="A50" s="6" t="s">
        <v>5</v>
      </c>
      <c r="B50" s="28">
        <v>15240997.48</v>
      </c>
      <c r="C50" s="28">
        <v>3531272.7</v>
      </c>
      <c r="D50" s="28">
        <v>16368994.119999999</v>
      </c>
      <c r="E50" s="28">
        <v>23492889.77</v>
      </c>
      <c r="F50" s="28">
        <v>25111510</v>
      </c>
    </row>
    <row r="51" spans="1:6" x14ac:dyDescent="0.25">
      <c r="A51" s="6" t="s">
        <v>6</v>
      </c>
      <c r="B51" s="17" t="s">
        <v>7</v>
      </c>
      <c r="C51" s="17" t="s">
        <v>7</v>
      </c>
      <c r="D51" s="17" t="s">
        <v>7</v>
      </c>
      <c r="E51" s="20">
        <v>652421</v>
      </c>
      <c r="F51" s="28">
        <v>769242</v>
      </c>
    </row>
    <row r="52" spans="1:6" x14ac:dyDescent="0.25">
      <c r="A52" s="6" t="s">
        <v>8</v>
      </c>
      <c r="B52" s="28">
        <v>20707261.239999998</v>
      </c>
      <c r="C52" s="28">
        <v>3329012.4</v>
      </c>
      <c r="D52" s="28">
        <v>22098293.050000001</v>
      </c>
      <c r="E52" s="28">
        <v>30230436.57</v>
      </c>
      <c r="F52" s="28">
        <v>38234197</v>
      </c>
    </row>
    <row r="53" spans="1:6" x14ac:dyDescent="0.25">
      <c r="A53" s="6" t="s">
        <v>20</v>
      </c>
      <c r="B53" s="28">
        <v>0</v>
      </c>
      <c r="C53" s="28">
        <v>513180</v>
      </c>
      <c r="D53" s="28">
        <v>2142442</v>
      </c>
      <c r="E53" s="28">
        <v>2504045</v>
      </c>
      <c r="F53" s="28">
        <v>4121232</v>
      </c>
    </row>
    <row r="54" spans="1:6" x14ac:dyDescent="0.25">
      <c r="A54" s="21" t="s">
        <v>9</v>
      </c>
      <c r="B54" s="29">
        <f t="shared" ref="B54:C54" si="5">B49+B50+B52+B53</f>
        <v>48879115.899999999</v>
      </c>
      <c r="C54" s="29">
        <f t="shared" si="5"/>
        <v>10946576.939999999</v>
      </c>
      <c r="D54" s="29">
        <f>D49+D50+D52+D53</f>
        <v>59038364.530000001</v>
      </c>
      <c r="E54" s="29">
        <f>E49+E50+E52+E53+E51</f>
        <v>86588797.599999994</v>
      </c>
      <c r="F54" s="29">
        <f>F49+F50+F52+F53+F51</f>
        <v>94113050</v>
      </c>
    </row>
    <row r="55" spans="1:6" ht="7.5" customHeight="1" x14ac:dyDescent="0.25">
      <c r="A55" s="15"/>
      <c r="B55" s="1"/>
      <c r="C55" s="1"/>
      <c r="D55" s="1"/>
      <c r="E55" s="1"/>
      <c r="F55" s="2"/>
    </row>
    <row r="56" spans="1:6" ht="15.75" x14ac:dyDescent="0.25">
      <c r="A56" s="37" t="s">
        <v>16</v>
      </c>
      <c r="B56" s="38"/>
      <c r="C56" s="38"/>
      <c r="D56" s="38"/>
      <c r="E56" s="38"/>
      <c r="F56" s="39"/>
    </row>
    <row r="57" spans="1:6" x14ac:dyDescent="0.25">
      <c r="A57" s="23"/>
      <c r="B57" s="24" t="s">
        <v>0</v>
      </c>
      <c r="C57" s="24" t="s">
        <v>1</v>
      </c>
      <c r="D57" s="24" t="s">
        <v>2</v>
      </c>
      <c r="E57" s="24" t="s">
        <v>3</v>
      </c>
      <c r="F57" s="25" t="s">
        <v>19</v>
      </c>
    </row>
    <row r="58" spans="1:6" x14ac:dyDescent="0.25">
      <c r="A58" s="6" t="s">
        <v>4</v>
      </c>
      <c r="B58" s="26">
        <f>B13/B40</f>
        <v>0.62523212627669456</v>
      </c>
      <c r="C58" s="26">
        <f>C13/C40</f>
        <v>0.55256747539705742</v>
      </c>
      <c r="D58" s="26">
        <f>D13/D40</f>
        <v>0.54375067451704584</v>
      </c>
      <c r="E58" s="26">
        <f>E13/E40</f>
        <v>0.66417586322626498</v>
      </c>
      <c r="F58" s="26">
        <f>F13/F40</f>
        <v>0.65744492416694345</v>
      </c>
    </row>
    <row r="59" spans="1:6" x14ac:dyDescent="0.25">
      <c r="A59" s="6" t="s">
        <v>5</v>
      </c>
      <c r="B59" s="26">
        <f>B14/B41</f>
        <v>0.86152785372928509</v>
      </c>
      <c r="C59" s="26">
        <f>C14/C41</f>
        <v>0.53684866099231887</v>
      </c>
      <c r="D59" s="26">
        <f>D14/D41</f>
        <v>0.7332098193608152</v>
      </c>
      <c r="E59" s="26">
        <f>E14/E41</f>
        <v>0.77808718618571204</v>
      </c>
      <c r="F59" s="26">
        <f>F14/F41</f>
        <v>0.74998266753560083</v>
      </c>
    </row>
    <row r="60" spans="1:6" x14ac:dyDescent="0.25">
      <c r="A60" s="6" t="s">
        <v>6</v>
      </c>
      <c r="B60" s="17" t="s">
        <v>7</v>
      </c>
      <c r="C60" s="17" t="s">
        <v>7</v>
      </c>
      <c r="D60" s="17" t="s">
        <v>7</v>
      </c>
      <c r="E60" s="26">
        <f>E15/E42</f>
        <v>0.8778118609406953</v>
      </c>
      <c r="F60" s="26">
        <f>F15/F42</f>
        <v>0.81305072636341991</v>
      </c>
    </row>
    <row r="61" spans="1:6" x14ac:dyDescent="0.25">
      <c r="A61" s="6" t="s">
        <v>8</v>
      </c>
      <c r="B61" s="26">
        <f t="shared" ref="B59:E62" si="6">B16/B43</f>
        <v>0.78491317961855966</v>
      </c>
      <c r="C61" s="26">
        <f>C16/C43</f>
        <v>0.72206427986315236</v>
      </c>
      <c r="D61" s="26">
        <f t="shared" si="6"/>
        <v>0.66394406454647414</v>
      </c>
      <c r="E61" s="26">
        <f t="shared" si="6"/>
        <v>0.69122694352278002</v>
      </c>
      <c r="F61" s="26">
        <f>F16/F43</f>
        <v>0.7770562474339674</v>
      </c>
    </row>
    <row r="62" spans="1:6" x14ac:dyDescent="0.25">
      <c r="A62" s="6" t="s">
        <v>20</v>
      </c>
      <c r="B62" s="26">
        <v>0</v>
      </c>
      <c r="C62" s="26">
        <f>C17/C44</f>
        <v>0.50816889454699765</v>
      </c>
      <c r="D62" s="26">
        <f>D17/D44</f>
        <v>0.7548108825481088</v>
      </c>
      <c r="E62" s="26">
        <f t="shared" si="6"/>
        <v>0.70810542018896072</v>
      </c>
      <c r="F62" s="26">
        <f>F17/F44</f>
        <v>0.8395312295403955</v>
      </c>
    </row>
    <row r="63" spans="1:6" x14ac:dyDescent="0.25">
      <c r="A63" s="21" t="s">
        <v>9</v>
      </c>
      <c r="B63" s="27">
        <f t="shared" ref="B63:D63" si="7">AVERAGE(B58:B62)</f>
        <v>0.5679182899061348</v>
      </c>
      <c r="C63" s="27">
        <f>AVERAGE(C58:C62)</f>
        <v>0.57991232769988155</v>
      </c>
      <c r="D63" s="27">
        <f t="shared" si="7"/>
        <v>0.67392886024311105</v>
      </c>
      <c r="E63" s="27">
        <f>AVERAGE(E58:E62)</f>
        <v>0.7438814548128827</v>
      </c>
      <c r="F63" s="27">
        <f>AVERAGE(F58:F62)</f>
        <v>0.7674131590080655</v>
      </c>
    </row>
    <row r="64" spans="1:6" ht="8.25" customHeight="1" x14ac:dyDescent="0.25">
      <c r="A64" s="15"/>
      <c r="B64" s="1"/>
      <c r="C64" s="1"/>
      <c r="D64" s="1"/>
      <c r="E64" s="1"/>
      <c r="F64" s="2"/>
    </row>
    <row r="65" spans="1:6" ht="15.75" x14ac:dyDescent="0.25">
      <c r="A65" s="40" t="s">
        <v>17</v>
      </c>
      <c r="B65" s="41"/>
      <c r="C65" s="41"/>
      <c r="D65" s="41"/>
      <c r="E65" s="41"/>
      <c r="F65" s="42"/>
    </row>
    <row r="66" spans="1:6" x14ac:dyDescent="0.25">
      <c r="A66" s="18"/>
      <c r="B66" s="19" t="s">
        <v>0</v>
      </c>
      <c r="C66" s="19" t="s">
        <v>1</v>
      </c>
      <c r="D66" s="19" t="s">
        <v>2</v>
      </c>
      <c r="E66" s="19" t="s">
        <v>3</v>
      </c>
      <c r="F66" s="19" t="s">
        <v>19</v>
      </c>
    </row>
    <row r="67" spans="1:6" x14ac:dyDescent="0.25">
      <c r="A67" s="6" t="s">
        <v>4</v>
      </c>
      <c r="B67" s="20">
        <f>B49/B13</f>
        <v>300.04773482457767</v>
      </c>
      <c r="C67" s="20">
        <f>C49/C13</f>
        <v>315.03366602010226</v>
      </c>
      <c r="D67" s="20">
        <f>D49/D13</f>
        <v>406.40942463336643</v>
      </c>
      <c r="E67" s="20">
        <f>E49/E13</f>
        <v>441.53979728022591</v>
      </c>
      <c r="F67" s="20">
        <f>F49/F13</f>
        <v>435.73288766901845</v>
      </c>
    </row>
    <row r="68" spans="1:6" x14ac:dyDescent="0.25">
      <c r="A68" s="6" t="s">
        <v>5</v>
      </c>
      <c r="B68" s="20">
        <f>B50/B14</f>
        <v>420.61535752725268</v>
      </c>
      <c r="C68" s="20">
        <f>C50/C14</f>
        <v>455.17822892498071</v>
      </c>
      <c r="D68" s="20">
        <f>D50/D14</f>
        <v>397.71111618640361</v>
      </c>
      <c r="E68" s="20">
        <f t="shared" ref="B68:E71" si="8">E50/E14</f>
        <v>433.39217757854152</v>
      </c>
      <c r="F68" s="20">
        <f>F50/F14</f>
        <v>464.27137257802099</v>
      </c>
    </row>
    <row r="69" spans="1:6" x14ac:dyDescent="0.25">
      <c r="A69" s="6" t="s">
        <v>6</v>
      </c>
      <c r="B69" s="17" t="s">
        <v>7</v>
      </c>
      <c r="C69" s="17" t="s">
        <v>7</v>
      </c>
      <c r="D69" s="17" t="s">
        <v>7</v>
      </c>
      <c r="E69" s="20">
        <f t="shared" si="8"/>
        <v>189.98864298194525</v>
      </c>
      <c r="F69" s="20">
        <f>F51/F15</f>
        <v>225.31985940246045</v>
      </c>
    </row>
    <row r="70" spans="1:6" x14ac:dyDescent="0.25">
      <c r="A70" s="6" t="s">
        <v>8</v>
      </c>
      <c r="B70" s="20">
        <f t="shared" si="8"/>
        <v>300.38820976282</v>
      </c>
      <c r="C70" s="20">
        <f t="shared" si="8"/>
        <v>222.15631631631632</v>
      </c>
      <c r="D70" s="20">
        <f t="shared" si="8"/>
        <v>301.05435813250142</v>
      </c>
      <c r="E70" s="20">
        <f t="shared" si="8"/>
        <v>312.06578340490546</v>
      </c>
      <c r="F70" s="20">
        <f>F52/F16</f>
        <v>336.69015225565568</v>
      </c>
    </row>
    <row r="71" spans="1:6" x14ac:dyDescent="0.25">
      <c r="A71" s="6" t="s">
        <v>20</v>
      </c>
      <c r="B71" s="20">
        <v>0</v>
      </c>
      <c r="C71" s="20">
        <f t="shared" si="8"/>
        <v>214.27139874739041</v>
      </c>
      <c r="D71" s="20">
        <f>D53/D17</f>
        <v>313.91091575091576</v>
      </c>
      <c r="E71" s="20">
        <f t="shared" si="8"/>
        <v>293.07642790262173</v>
      </c>
      <c r="F71" s="20">
        <f>F53/F17</f>
        <v>321.39374561335103</v>
      </c>
    </row>
    <row r="72" spans="1:6" x14ac:dyDescent="0.25">
      <c r="A72" s="21" t="s">
        <v>9</v>
      </c>
      <c r="B72" s="22">
        <f>B54/B18</f>
        <v>329.67177842526269</v>
      </c>
      <c r="C72" s="22">
        <f t="shared" ref="C72" si="9">C54/C18</f>
        <v>300.07063980263155</v>
      </c>
      <c r="D72" s="22">
        <f>D54/D18</f>
        <v>354.09350708626471</v>
      </c>
      <c r="E72" s="22">
        <f>E54/E18</f>
        <v>375.91406517265631</v>
      </c>
      <c r="F72" s="22">
        <f>F54/F18</f>
        <v>386.86505995371419</v>
      </c>
    </row>
  </sheetData>
  <mergeCells count="9">
    <mergeCell ref="A47:F47"/>
    <mergeCell ref="A56:F56"/>
    <mergeCell ref="A65:F65"/>
    <mergeCell ref="A1:F1"/>
    <mergeCell ref="A2:F2"/>
    <mergeCell ref="A11:F11"/>
    <mergeCell ref="A20:F20"/>
    <mergeCell ref="A29:F29"/>
    <mergeCell ref="A38:F38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Hrčková Veronika</dc:creator>
  <cp:lastModifiedBy>Hrčková Veronika</cp:lastModifiedBy>
  <cp:lastPrinted>2023-09-05T11:32:54Z</cp:lastPrinted>
  <dcterms:created xsi:type="dcterms:W3CDTF">2023-09-05T11:20:49Z</dcterms:created>
  <dcterms:modified xsi:type="dcterms:W3CDTF">2024-09-03T10:17:46Z</dcterms:modified>
</cp:coreProperties>
</file>